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5\USER\OR\PAWLETYM\VI kadencja Rady Powiatu Szamotulskiego\Interpelacje i zapytania\Zapytanie z dnia 28 października 2020 r\"/>
    </mc:Choice>
  </mc:AlternateContent>
  <xr:revisionPtr revIDLastSave="0" documentId="8_{B4948BCB-FABF-403F-8DF1-6CD0A5134A8A}" xr6:coauthVersionLast="46" xr6:coauthVersionMax="46" xr10:uidLastSave="{00000000-0000-0000-0000-000000000000}"/>
  <bookViews>
    <workbookView xWindow="-120" yWindow="-120" windowWidth="29040" windowHeight="15840" xr2:uid="{1E1AE74F-D516-4CAF-81B1-0A627ADB1F84}"/>
  </bookViews>
  <sheets>
    <sheet name="Załączniki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2" l="1"/>
  <c r="K26" i="2"/>
  <c r="H26" i="2"/>
  <c r="G26" i="2"/>
  <c r="M26" i="2" s="1"/>
  <c r="F26" i="2"/>
  <c r="L26" i="2" s="1"/>
  <c r="E26" i="2"/>
  <c r="J18" i="2"/>
  <c r="I18" i="2"/>
  <c r="D18" i="2"/>
  <c r="J17" i="2"/>
  <c r="I17" i="2"/>
  <c r="H17" i="2"/>
  <c r="D17" i="2"/>
  <c r="J16" i="2"/>
  <c r="I16" i="2"/>
  <c r="H16" i="2"/>
  <c r="D16" i="2"/>
  <c r="J15" i="2"/>
  <c r="I15" i="2"/>
  <c r="H15" i="2"/>
  <c r="G15" i="2"/>
  <c r="D15" i="2"/>
  <c r="J14" i="2"/>
  <c r="I14" i="2"/>
  <c r="H14" i="2"/>
  <c r="G14" i="2"/>
  <c r="D14" i="2"/>
  <c r="J13" i="2"/>
  <c r="I13" i="2"/>
  <c r="H13" i="2"/>
  <c r="H2" i="2" s="1"/>
  <c r="H3" i="2" s="1"/>
  <c r="G13" i="2"/>
  <c r="F13" i="2"/>
  <c r="D13" i="2"/>
  <c r="J12" i="2"/>
  <c r="I12" i="2"/>
  <c r="H12" i="2"/>
  <c r="G12" i="2"/>
  <c r="F12" i="2"/>
  <c r="D12" i="2"/>
  <c r="F11" i="2"/>
  <c r="D11" i="2"/>
  <c r="J10" i="2"/>
  <c r="J20" i="2" s="1"/>
  <c r="I10" i="2"/>
  <c r="I20" i="2" s="1"/>
  <c r="H10" i="2"/>
  <c r="H20" i="2" s="1"/>
  <c r="G10" i="2"/>
  <c r="G2" i="2" s="1"/>
  <c r="G3" i="2" s="1"/>
  <c r="F10" i="2"/>
  <c r="F20" i="2" s="1"/>
  <c r="D10" i="2"/>
  <c r="I2" i="2"/>
  <c r="I3" i="2" s="1"/>
  <c r="J2" i="2" l="1"/>
  <c r="J3" i="2" s="1"/>
  <c r="G20" i="2"/>
  <c r="F2" i="2"/>
  <c r="F3" i="2" s="1"/>
</calcChain>
</file>

<file path=xl/sharedStrings.xml><?xml version="1.0" encoding="utf-8"?>
<sst xmlns="http://schemas.openxmlformats.org/spreadsheetml/2006/main" count="41" uniqueCount="25">
  <si>
    <t>Suma kontrolna</t>
  </si>
  <si>
    <t>Kredyty</t>
  </si>
  <si>
    <t>Załącznik 1</t>
  </si>
  <si>
    <t>Informacja o wszystkich kredytach jakie posiadał Powiat Szamotulski w dacie wskazanej przez pytającego</t>
  </si>
  <si>
    <t>Bank</t>
  </si>
  <si>
    <t>Do</t>
  </si>
  <si>
    <t>Okres (lata)</t>
  </si>
  <si>
    <t>Oprocentowanie</t>
  </si>
  <si>
    <t>BS Duszniki</t>
  </si>
  <si>
    <t>WIBOR 1M + 0,69%</t>
  </si>
  <si>
    <t>PKO BP S.A.</t>
  </si>
  <si>
    <t>WIBOR 1M + 1,30%</t>
  </si>
  <si>
    <t>WIBOR 1M + 0,90%</t>
  </si>
  <si>
    <t>WIBOR 1M + 0,92%</t>
  </si>
  <si>
    <t>WIBOR 1M + 0,95%</t>
  </si>
  <si>
    <t>BPS S.A.</t>
  </si>
  <si>
    <t>WIBOR 1M + 1,10%</t>
  </si>
  <si>
    <t>BS Duszniki i GBW S.A.</t>
  </si>
  <si>
    <t>WIBOR 1M + 0,98%</t>
  </si>
  <si>
    <t>WIBOR 1M + 0,97%</t>
  </si>
  <si>
    <t>Razem:</t>
  </si>
  <si>
    <t>Lokaty</t>
  </si>
  <si>
    <t>Załącznik 2</t>
  </si>
  <si>
    <t>Informacja o wszystkich lokatach bankowych jakie posiadał Powiat Szamotulski w dacie wskazanej przez pytającego</t>
  </si>
  <si>
    <t>Okres (miesiące)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</si>
</sst>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14" fontId="1" fillId="0" borderId="1" xfId="0" applyNumberFormat="1" applyFont="1" applyBorder="1"/>
    <xf numFmtId="14" fontId="0" fillId="0" borderId="1" xfId="0" applyNumberFormat="1" applyBorder="1"/>
    <xf numFmtId="0" fontId="1" fillId="0" borderId="0" xfId="0" applyFont="1"/>
    <xf numFmtId="14" fontId="0" fillId="0" borderId="0" xfId="0" applyNumberFormat="1"/>
    <xf numFmtId="14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niaka.OCP\Documents\Desktop\Sesja\Odpowiedzi-Sesja\Lokaty%20-%20J&#243;zef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okaty 2020"/>
      <sheetName val="Kredyty"/>
      <sheetName val="2010-20 (2)"/>
      <sheetName val="Kredyty (2)"/>
    </sheetNames>
    <sheetDataSet>
      <sheetData sheetId="0"/>
      <sheetData sheetId="1"/>
      <sheetData sheetId="2"/>
      <sheetData sheetId="3"/>
      <sheetData sheetId="4">
        <row r="12">
          <cell r="E12">
            <v>725880</v>
          </cell>
          <cell r="F12">
            <v>725880</v>
          </cell>
          <cell r="G12">
            <v>725880</v>
          </cell>
          <cell r="H12">
            <v>725880</v>
          </cell>
          <cell r="I12">
            <v>725880</v>
          </cell>
          <cell r="J12">
            <v>725880</v>
          </cell>
          <cell r="K12">
            <v>181470</v>
          </cell>
        </row>
        <row r="15">
          <cell r="E15">
            <v>200000</v>
          </cell>
          <cell r="F15">
            <v>200000</v>
          </cell>
          <cell r="G15">
            <v>199999.92</v>
          </cell>
        </row>
        <row r="20">
          <cell r="E20">
            <v>50004</v>
          </cell>
          <cell r="F20">
            <v>50004</v>
          </cell>
          <cell r="G20">
            <v>50004</v>
          </cell>
          <cell r="H20">
            <v>50004</v>
          </cell>
          <cell r="I20">
            <v>50004</v>
          </cell>
          <cell r="J20">
            <v>50004</v>
          </cell>
          <cell r="K20">
            <v>50004</v>
          </cell>
          <cell r="L20">
            <v>50004</v>
          </cell>
          <cell r="M20">
            <v>50004</v>
          </cell>
        </row>
        <row r="21">
          <cell r="H21">
            <v>90000</v>
          </cell>
          <cell r="I21">
            <v>90000</v>
          </cell>
          <cell r="J21">
            <v>90000</v>
          </cell>
          <cell r="K21">
            <v>90000</v>
          </cell>
          <cell r="L21">
            <v>90000</v>
          </cell>
          <cell r="M21">
            <v>90000</v>
          </cell>
          <cell r="N21">
            <v>90000</v>
          </cell>
          <cell r="O21">
            <v>90000</v>
          </cell>
          <cell r="P21">
            <v>90000</v>
          </cell>
        </row>
        <row r="22">
          <cell r="I22">
            <v>470640</v>
          </cell>
          <cell r="J22">
            <v>470640</v>
          </cell>
          <cell r="K22">
            <v>470640</v>
          </cell>
          <cell r="L22">
            <v>470640</v>
          </cell>
          <cell r="M22">
            <v>470640</v>
          </cell>
          <cell r="N22">
            <v>470640</v>
          </cell>
          <cell r="O22">
            <v>470640</v>
          </cell>
          <cell r="P22">
            <v>470640</v>
          </cell>
          <cell r="Q22">
            <v>470640</v>
          </cell>
          <cell r="R22">
            <v>470640</v>
          </cell>
          <cell r="S22">
            <v>470640</v>
          </cell>
          <cell r="T22">
            <v>470640</v>
          </cell>
          <cell r="U22">
            <v>470640</v>
          </cell>
          <cell r="V22">
            <v>470640</v>
          </cell>
          <cell r="W22">
            <v>470640</v>
          </cell>
          <cell r="X22">
            <v>470640</v>
          </cell>
          <cell r="Y22">
            <v>470640</v>
          </cell>
          <cell r="Z22">
            <v>470640</v>
          </cell>
          <cell r="AA22">
            <v>470640</v>
          </cell>
        </row>
        <row r="23">
          <cell r="E23">
            <v>411136</v>
          </cell>
          <cell r="F23">
            <v>411108</v>
          </cell>
          <cell r="G23">
            <v>411108</v>
          </cell>
          <cell r="H23">
            <v>411108</v>
          </cell>
          <cell r="I23">
            <v>411108</v>
          </cell>
          <cell r="J23">
            <v>411108</v>
          </cell>
          <cell r="K23">
            <v>411108</v>
          </cell>
          <cell r="L23">
            <v>411108</v>
          </cell>
          <cell r="M23">
            <v>411108</v>
          </cell>
        </row>
        <row r="25">
          <cell r="K25">
            <v>434810</v>
          </cell>
          <cell r="L25">
            <v>434796</v>
          </cell>
          <cell r="M25">
            <v>434796</v>
          </cell>
          <cell r="N25">
            <v>434796</v>
          </cell>
          <cell r="O25">
            <v>434796</v>
          </cell>
          <cell r="P25">
            <v>434796</v>
          </cell>
          <cell r="Q25">
            <v>434796</v>
          </cell>
          <cell r="R25">
            <v>434796</v>
          </cell>
          <cell r="S25">
            <v>434796</v>
          </cell>
          <cell r="T25">
            <v>434796</v>
          </cell>
          <cell r="U25">
            <v>434796</v>
          </cell>
          <cell r="V25">
            <v>434796</v>
          </cell>
          <cell r="W25">
            <v>434796</v>
          </cell>
          <cell r="X25">
            <v>434796</v>
          </cell>
          <cell r="Y25">
            <v>434796</v>
          </cell>
          <cell r="Z25">
            <v>434796</v>
          </cell>
          <cell r="AA25">
            <v>434796</v>
          </cell>
        </row>
        <row r="26">
          <cell r="H26">
            <v>150972</v>
          </cell>
          <cell r="I26">
            <v>150972</v>
          </cell>
          <cell r="J26">
            <v>150972</v>
          </cell>
          <cell r="K26">
            <v>150972</v>
          </cell>
          <cell r="L26">
            <v>150972</v>
          </cell>
          <cell r="M26">
            <v>150972</v>
          </cell>
          <cell r="N26">
            <v>150972</v>
          </cell>
          <cell r="O26">
            <v>150972</v>
          </cell>
          <cell r="P26">
            <v>150972</v>
          </cell>
        </row>
        <row r="27">
          <cell r="K27">
            <v>339909</v>
          </cell>
          <cell r="L27">
            <v>339906</v>
          </cell>
          <cell r="M27">
            <v>339906</v>
          </cell>
          <cell r="N27">
            <v>339906</v>
          </cell>
          <cell r="O27">
            <v>339906</v>
          </cell>
          <cell r="P27">
            <v>339906</v>
          </cell>
          <cell r="Q27">
            <v>339906</v>
          </cell>
          <cell r="R27">
            <v>339906</v>
          </cell>
          <cell r="S27">
            <v>339906</v>
          </cell>
          <cell r="T27">
            <v>339906</v>
          </cell>
          <cell r="U27">
            <v>339906</v>
          </cell>
          <cell r="V27">
            <v>339906</v>
          </cell>
          <cell r="W27">
            <v>339906</v>
          </cell>
          <cell r="X27">
            <v>339906</v>
          </cell>
          <cell r="Y27">
            <v>339906</v>
          </cell>
          <cell r="Z27">
            <v>339906</v>
          </cell>
          <cell r="AA27">
            <v>339906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C13B4-017F-40EC-9F7E-F3ED9FA716A3}">
  <dimension ref="A1:O36"/>
  <sheetViews>
    <sheetView tabSelected="1" topLeftCell="A5" workbookViewId="0">
      <selection activeCell="A5" sqref="A5"/>
    </sheetView>
  </sheetViews>
  <sheetFormatPr defaultRowHeight="15" outlineLevelRow="1" outlineLevelCol="1" x14ac:dyDescent="0.25"/>
  <cols>
    <col min="1" max="1" width="7.28515625" customWidth="1"/>
    <col min="2" max="2" width="20.28515625" customWidth="1"/>
    <col min="3" max="3" width="9.28515625" hidden="1" customWidth="1" outlineLevel="1"/>
    <col min="4" max="4" width="14.7109375" customWidth="1" collapsed="1"/>
    <col min="5" max="5" width="18.28515625" customWidth="1"/>
    <col min="6" max="6" width="13.5703125" customWidth="1"/>
    <col min="7" max="7" width="13.28515625" customWidth="1"/>
    <col min="8" max="10" width="12.42578125" bestFit="1" customWidth="1"/>
    <col min="11" max="11" width="11.5703125" hidden="1" customWidth="1" outlineLevel="1"/>
    <col min="12" max="12" width="11.28515625" hidden="1" customWidth="1" outlineLevel="1"/>
    <col min="13" max="13" width="10.42578125" hidden="1" customWidth="1" outlineLevel="1"/>
    <col min="14" max="14" width="11.140625" hidden="1" customWidth="1" outlineLevel="1"/>
    <col min="15" max="15" width="9.140625" collapsed="1"/>
  </cols>
  <sheetData>
    <row r="1" spans="1:10" hidden="1" outlineLevel="1" x14ac:dyDescent="0.25">
      <c r="A1" t="s">
        <v>0</v>
      </c>
      <c r="F1" s="1">
        <v>9286785.7599999998</v>
      </c>
      <c r="G1" s="1">
        <v>15125160</v>
      </c>
      <c r="H1" s="1">
        <v>22200272</v>
      </c>
      <c r="I1" s="1">
        <v>26080073</v>
      </c>
      <c r="J1" s="1">
        <v>24181469</v>
      </c>
    </row>
    <row r="2" spans="1:10" hidden="1" outlineLevel="1" x14ac:dyDescent="0.25">
      <c r="A2" s="1"/>
      <c r="B2" s="1"/>
      <c r="C2" s="1"/>
      <c r="D2" s="1"/>
      <c r="E2" s="1"/>
      <c r="F2" s="1">
        <f>SUM(F10:F18)</f>
        <v>9286785.7599999998</v>
      </c>
      <c r="G2" s="1">
        <f t="shared" ref="G2:J2" si="0">SUM(G10:G18)</f>
        <v>15125160</v>
      </c>
      <c r="H2" s="1">
        <f t="shared" si="0"/>
        <v>22200272</v>
      </c>
      <c r="I2" s="1">
        <f t="shared" si="0"/>
        <v>26080073</v>
      </c>
      <c r="J2" s="1">
        <f t="shared" si="0"/>
        <v>24181469</v>
      </c>
    </row>
    <row r="3" spans="1:10" hidden="1" outlineLevel="1" x14ac:dyDescent="0.25">
      <c r="A3" s="1"/>
      <c r="B3" s="1"/>
      <c r="C3" s="1"/>
      <c r="D3" s="1"/>
      <c r="E3" s="1"/>
      <c r="F3" s="1">
        <f>F1-F2</f>
        <v>0</v>
      </c>
      <c r="G3" s="1">
        <f t="shared" ref="G3:J3" si="1">G1-G2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</row>
    <row r="4" spans="1:10" hidden="1" outlineLevel="1" x14ac:dyDescent="0.25">
      <c r="B4" s="1"/>
      <c r="C4" s="1"/>
      <c r="D4" s="1"/>
      <c r="E4" s="1"/>
      <c r="F4" s="1"/>
      <c r="G4" s="1"/>
      <c r="H4" s="1"/>
      <c r="I4" s="1"/>
      <c r="J4" s="1"/>
    </row>
    <row r="5" spans="1:10" collapsed="1" x14ac:dyDescent="0.25">
      <c r="A5" s="2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H6" s="1"/>
      <c r="I6" s="1"/>
      <c r="J6" s="3" t="s">
        <v>2</v>
      </c>
    </row>
    <row r="7" spans="1:10" x14ac:dyDescent="0.25">
      <c r="B7" s="2" t="s">
        <v>3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B8" s="1"/>
      <c r="C8" s="1"/>
      <c r="D8" s="1"/>
      <c r="E8" s="1"/>
      <c r="F8" s="1"/>
    </row>
    <row r="9" spans="1:10" x14ac:dyDescent="0.25">
      <c r="B9" s="4" t="s">
        <v>4</v>
      </c>
      <c r="C9" s="4" t="s">
        <v>5</v>
      </c>
      <c r="D9" s="4" t="s">
        <v>6</v>
      </c>
      <c r="E9" s="4" t="s">
        <v>7</v>
      </c>
      <c r="F9" s="5">
        <v>42004</v>
      </c>
      <c r="G9" s="5">
        <v>43423</v>
      </c>
      <c r="H9" s="6">
        <v>43465</v>
      </c>
      <c r="I9" s="5">
        <v>43830</v>
      </c>
      <c r="J9" s="6">
        <v>44196</v>
      </c>
    </row>
    <row r="10" spans="1:10" x14ac:dyDescent="0.25">
      <c r="A10">
        <v>2011</v>
      </c>
      <c r="B10" t="s">
        <v>8</v>
      </c>
      <c r="C10">
        <v>2021</v>
      </c>
      <c r="D10" t="str">
        <f>A10&amp;" - "&amp;C10</f>
        <v>2011 - 2021</v>
      </c>
      <c r="E10" t="s">
        <v>9</v>
      </c>
      <c r="F10" s="1">
        <f>SUM('[1]Kredyty (2)'!E12:K12)</f>
        <v>4536750</v>
      </c>
      <c r="G10" s="1">
        <f>SUM('[1]Kredyty (2)'!I12:K12)+'[1]Kredyty (2)'!H12/12*2</f>
        <v>1754210</v>
      </c>
      <c r="H10" s="1">
        <f>SUM('[1]Kredyty (2)'!I12:K12)</f>
        <v>1633230</v>
      </c>
      <c r="I10" s="1">
        <f>SUM('[1]Kredyty (2)'!J12:K12)</f>
        <v>907350</v>
      </c>
      <c r="J10" s="1">
        <f>'[1]Kredyty (2)'!K12</f>
        <v>181470</v>
      </c>
    </row>
    <row r="11" spans="1:10" x14ac:dyDescent="0.25">
      <c r="A11">
        <v>2012</v>
      </c>
      <c r="B11" t="s">
        <v>10</v>
      </c>
      <c r="C11">
        <v>2017</v>
      </c>
      <c r="D11" t="str">
        <f t="shared" ref="D11:D18" si="2">A11&amp;" - "&amp;C11</f>
        <v>2012 - 2017</v>
      </c>
      <c r="E11" t="s">
        <v>11</v>
      </c>
      <c r="F11" s="1">
        <f>SUM('[1]Kredyty (2)'!E15:G15)-0.16</f>
        <v>599999.76</v>
      </c>
      <c r="G11" s="1"/>
      <c r="H11" s="1"/>
      <c r="I11" s="1"/>
      <c r="J11" s="1"/>
    </row>
    <row r="12" spans="1:10" x14ac:dyDescent="0.25">
      <c r="A12">
        <v>2013</v>
      </c>
      <c r="B12" t="s">
        <v>8</v>
      </c>
      <c r="C12">
        <v>2023</v>
      </c>
      <c r="D12" t="str">
        <f t="shared" si="2"/>
        <v>2013 - 2023</v>
      </c>
      <c r="E12" t="s">
        <v>12</v>
      </c>
      <c r="F12" s="1">
        <f>SUM('[1]Kredyty (2)'!E20:M20)</f>
        <v>450036</v>
      </c>
      <c r="G12" s="1">
        <f>SUM('[1]Kredyty (2)'!I20:M20)+'[1]Kredyty (2)'!H20/12*2</f>
        <v>258354</v>
      </c>
      <c r="H12" s="1">
        <f>SUM('[1]Kredyty (2)'!I20:M20)</f>
        <v>250020</v>
      </c>
      <c r="I12" s="1">
        <f>SUM('[1]Kredyty (2)'!J20:M20)</f>
        <v>200016</v>
      </c>
      <c r="J12" s="1">
        <f>SUM('[1]Kredyty (2)'!K20:M20)</f>
        <v>150012</v>
      </c>
    </row>
    <row r="13" spans="1:10" x14ac:dyDescent="0.25">
      <c r="A13">
        <v>2014</v>
      </c>
      <c r="B13" t="s">
        <v>10</v>
      </c>
      <c r="C13">
        <v>2023</v>
      </c>
      <c r="D13" t="str">
        <f t="shared" si="2"/>
        <v>2014 - 2023</v>
      </c>
      <c r="E13" t="s">
        <v>13</v>
      </c>
      <c r="F13" s="1">
        <f>SUM('[1]Kredyty (2)'!E23:M23)</f>
        <v>3700000</v>
      </c>
      <c r="G13" s="1">
        <f>SUM('[1]Kredyty (2)'!I23:M23)+'[1]Kredyty (2)'!H23/12*2</f>
        <v>2124058</v>
      </c>
      <c r="H13" s="1">
        <f>SUM('[1]Kredyty (2)'!I23:M23)</f>
        <v>2055540</v>
      </c>
      <c r="I13" s="1">
        <f>SUM('[1]Kredyty (2)'!J23:M23)</f>
        <v>1644432</v>
      </c>
      <c r="J13" s="1">
        <f>SUM('[1]Kredyty (2)'!K23:M23)</f>
        <v>1233324</v>
      </c>
    </row>
    <row r="14" spans="1:10" x14ac:dyDescent="0.25">
      <c r="A14">
        <v>2015</v>
      </c>
      <c r="B14" t="s">
        <v>8</v>
      </c>
      <c r="C14">
        <v>2026</v>
      </c>
      <c r="D14" t="str">
        <f t="shared" si="2"/>
        <v>2015 - 2026</v>
      </c>
      <c r="E14" t="s">
        <v>14</v>
      </c>
      <c r="F14" s="1"/>
      <c r="G14" s="1">
        <f>SUM('[1]Kredyty (2)'!I26:P26)+'[1]Kredyty (2)'!H26/12*2</f>
        <v>1232938</v>
      </c>
      <c r="H14" s="1">
        <f>SUM('[1]Kredyty (2)'!I26:P26)</f>
        <v>1207776</v>
      </c>
      <c r="I14" s="1">
        <f>SUM('[1]Kredyty (2)'!J26:P26)</f>
        <v>1056804</v>
      </c>
      <c r="J14" s="1">
        <f>SUM('[1]Kredyty (2)'!K26:P26)</f>
        <v>905832</v>
      </c>
    </row>
    <row r="15" spans="1:10" x14ac:dyDescent="0.25">
      <c r="A15">
        <v>2016</v>
      </c>
      <c r="B15" t="s">
        <v>8</v>
      </c>
      <c r="C15">
        <v>2026</v>
      </c>
      <c r="D15" t="str">
        <f t="shared" si="2"/>
        <v>2016 - 2026</v>
      </c>
      <c r="E15" t="s">
        <v>11</v>
      </c>
      <c r="F15" s="1"/>
      <c r="G15" s="1">
        <f>SUM('[1]Kredyty (2)'!I21:P21)+'[1]Kredyty (2)'!H21/12*2</f>
        <v>735000</v>
      </c>
      <c r="H15" s="1">
        <f>SUM('[1]Kredyty (2)'!I21:P21)</f>
        <v>720000</v>
      </c>
      <c r="I15" s="1">
        <f>SUM('[1]Kredyty (2)'!J21:P21)</f>
        <v>630000</v>
      </c>
      <c r="J15" s="1">
        <f>SUM('[1]Kredyty (2)'!K21:P21)</f>
        <v>540000</v>
      </c>
    </row>
    <row r="16" spans="1:10" x14ac:dyDescent="0.25">
      <c r="A16">
        <v>2017</v>
      </c>
      <c r="B16" t="s">
        <v>15</v>
      </c>
      <c r="C16">
        <v>2037</v>
      </c>
      <c r="D16" t="str">
        <f t="shared" si="2"/>
        <v>2017 - 2037</v>
      </c>
      <c r="E16" t="s">
        <v>16</v>
      </c>
      <c r="F16" s="1"/>
      <c r="G16" s="1">
        <v>9020600</v>
      </c>
      <c r="H16" s="1">
        <f>SUM('[1]Kredyty (2)'!I22:AA22)</f>
        <v>8942160</v>
      </c>
      <c r="I16" s="1">
        <f>SUM('[1]Kredyty (2)'!J22:AA22)</f>
        <v>8471520</v>
      </c>
      <c r="J16" s="1">
        <f>SUM('[1]Kredyty (2)'!K22:AA22)</f>
        <v>8000880</v>
      </c>
    </row>
    <row r="17" spans="1:14" x14ac:dyDescent="0.25">
      <c r="A17">
        <v>2018</v>
      </c>
      <c r="B17" t="s">
        <v>17</v>
      </c>
      <c r="C17">
        <v>2037</v>
      </c>
      <c r="D17" t="str">
        <f t="shared" si="2"/>
        <v>2018 - 2037</v>
      </c>
      <c r="E17" t="s">
        <v>18</v>
      </c>
      <c r="F17" s="1"/>
      <c r="G17" s="1"/>
      <c r="H17" s="1">
        <f>SUM('[1]Kredyty (2)'!K25:AA25)</f>
        <v>7391546</v>
      </c>
      <c r="I17" s="1">
        <f>SUM('[1]Kredyty (2)'!K25:AA25)</f>
        <v>7391546</v>
      </c>
      <c r="J17" s="1">
        <f>SUM('[1]Kredyty (2)'!K25:AA25)</f>
        <v>7391546</v>
      </c>
    </row>
    <row r="18" spans="1:14" x14ac:dyDescent="0.25">
      <c r="A18">
        <v>2019</v>
      </c>
      <c r="B18" t="s">
        <v>8</v>
      </c>
      <c r="C18">
        <v>2037</v>
      </c>
      <c r="D18" t="str">
        <f t="shared" si="2"/>
        <v>2019 - 2037</v>
      </c>
      <c r="E18" t="s">
        <v>19</v>
      </c>
      <c r="F18" s="1"/>
      <c r="G18" s="1"/>
      <c r="H18" s="1"/>
      <c r="I18" s="1">
        <f>SUM('[1]Kredyty (2)'!K27:AA27)</f>
        <v>5778405</v>
      </c>
      <c r="J18" s="1">
        <f>SUM('[1]Kredyty (2)'!K27:AA27)</f>
        <v>5778405</v>
      </c>
    </row>
    <row r="19" spans="1:14" ht="4.5" customHeight="1" x14ac:dyDescent="0.25"/>
    <row r="20" spans="1:14" x14ac:dyDescent="0.25">
      <c r="E20" t="s">
        <v>20</v>
      </c>
      <c r="F20" s="1">
        <f>SUM(F10:F19)</f>
        <v>9286785.7599999998</v>
      </c>
      <c r="G20" s="1">
        <f t="shared" ref="G20:J20" si="3">SUM(G10:G19)</f>
        <v>15125160</v>
      </c>
      <c r="H20" s="1">
        <f t="shared" si="3"/>
        <v>22200272</v>
      </c>
      <c r="I20" s="1">
        <f t="shared" si="3"/>
        <v>26080073</v>
      </c>
      <c r="J20" s="1">
        <f t="shared" si="3"/>
        <v>24181469</v>
      </c>
    </row>
    <row r="22" spans="1:14" x14ac:dyDescent="0.25">
      <c r="A22" s="7" t="s">
        <v>21</v>
      </c>
    </row>
    <row r="23" spans="1:14" x14ac:dyDescent="0.25">
      <c r="J23" s="3" t="s">
        <v>22</v>
      </c>
    </row>
    <row r="24" spans="1:14" x14ac:dyDescent="0.25">
      <c r="B24" s="2" t="s">
        <v>23</v>
      </c>
      <c r="H24" s="1"/>
      <c r="I24" s="1"/>
      <c r="L24" s="1"/>
    </row>
    <row r="25" spans="1:14" x14ac:dyDescent="0.25">
      <c r="H25" s="1"/>
      <c r="I25" s="1"/>
      <c r="L25" s="1"/>
    </row>
    <row r="26" spans="1:14" x14ac:dyDescent="0.25">
      <c r="B26" s="4" t="s">
        <v>4</v>
      </c>
      <c r="C26" s="4"/>
      <c r="D26" s="4" t="s">
        <v>24</v>
      </c>
      <c r="E26" s="4" t="str">
        <f>E9</f>
        <v>Oprocentowanie</v>
      </c>
      <c r="F26" s="5">
        <f>F9</f>
        <v>42004</v>
      </c>
      <c r="G26" s="5">
        <f>G9</f>
        <v>43423</v>
      </c>
      <c r="H26" s="5">
        <f>I9</f>
        <v>43830</v>
      </c>
      <c r="I26" s="5">
        <v>44012</v>
      </c>
      <c r="K26" s="8">
        <f>J9</f>
        <v>44196</v>
      </c>
      <c r="L26" s="9">
        <f>F26</f>
        <v>42004</v>
      </c>
      <c r="M26" s="9">
        <f>G26</f>
        <v>43423</v>
      </c>
      <c r="N26" s="8">
        <f>H9</f>
        <v>43465</v>
      </c>
    </row>
    <row r="27" spans="1:14" x14ac:dyDescent="0.25">
      <c r="B27" t="s">
        <v>8</v>
      </c>
      <c r="D27">
        <v>6</v>
      </c>
      <c r="E27" s="1">
        <v>1.4</v>
      </c>
      <c r="F27" s="1"/>
      <c r="G27" s="1"/>
      <c r="H27" s="1">
        <v>2000000</v>
      </c>
      <c r="I27" s="1"/>
    </row>
    <row r="28" spans="1:14" x14ac:dyDescent="0.25">
      <c r="B28" t="s">
        <v>8</v>
      </c>
      <c r="D28">
        <v>3</v>
      </c>
      <c r="E28" s="1">
        <v>1.2</v>
      </c>
      <c r="F28" s="1"/>
      <c r="G28" s="1"/>
      <c r="H28" s="1">
        <v>2000000</v>
      </c>
      <c r="I28" s="1"/>
      <c r="M28" s="1"/>
      <c r="N28" s="1"/>
    </row>
    <row r="29" spans="1:14" x14ac:dyDescent="0.25">
      <c r="B29" t="s">
        <v>8</v>
      </c>
      <c r="D29">
        <v>1</v>
      </c>
      <c r="E29" s="1">
        <v>1</v>
      </c>
      <c r="F29" s="1"/>
      <c r="G29" s="1"/>
      <c r="H29" s="1">
        <v>2000000</v>
      </c>
      <c r="I29" s="1"/>
      <c r="M29" s="1"/>
      <c r="N29" s="1"/>
    </row>
    <row r="30" spans="1:14" x14ac:dyDescent="0.25">
      <c r="B30" t="s">
        <v>8</v>
      </c>
      <c r="D30">
        <v>3</v>
      </c>
      <c r="E30" s="1">
        <v>0.5</v>
      </c>
      <c r="F30" s="1"/>
      <c r="G30" s="1"/>
      <c r="H30" s="1"/>
      <c r="I30" s="1">
        <v>2005917.81</v>
      </c>
    </row>
    <row r="31" spans="1:14" x14ac:dyDescent="0.25">
      <c r="B31" t="s">
        <v>8</v>
      </c>
      <c r="D31">
        <v>6</v>
      </c>
      <c r="E31" s="1">
        <v>0.2</v>
      </c>
      <c r="F31" s="1"/>
      <c r="G31" s="1"/>
      <c r="H31" s="1"/>
      <c r="I31" s="1">
        <v>2014038.36</v>
      </c>
    </row>
    <row r="32" spans="1:14" x14ac:dyDescent="0.25">
      <c r="B32" t="s">
        <v>8</v>
      </c>
      <c r="D32">
        <v>3</v>
      </c>
      <c r="E32" s="1">
        <v>0.15</v>
      </c>
      <c r="F32" s="1"/>
      <c r="G32" s="1"/>
      <c r="H32" s="1"/>
      <c r="I32" s="1">
        <v>2011545.36</v>
      </c>
    </row>
    <row r="33" spans="2:11" hidden="1" outlineLevel="1" x14ac:dyDescent="0.25">
      <c r="B33" t="s">
        <v>8</v>
      </c>
      <c r="D33">
        <v>6</v>
      </c>
      <c r="E33" s="1">
        <v>0.15</v>
      </c>
      <c r="F33" s="1"/>
      <c r="G33" s="1"/>
      <c r="H33" s="1"/>
      <c r="K33" s="1">
        <v>6000000</v>
      </c>
    </row>
    <row r="34" spans="2:11" hidden="1" outlineLevel="1" x14ac:dyDescent="0.25">
      <c r="B34" t="s">
        <v>8</v>
      </c>
      <c r="D34">
        <v>3</v>
      </c>
      <c r="E34" s="1">
        <v>0.15</v>
      </c>
      <c r="F34" s="1"/>
      <c r="G34" s="1"/>
      <c r="H34" s="1"/>
      <c r="K34" s="1">
        <v>3000000</v>
      </c>
    </row>
    <row r="35" spans="2:11" hidden="1" outlineLevel="1" x14ac:dyDescent="0.25">
      <c r="B35" t="s">
        <v>8</v>
      </c>
      <c r="D35">
        <v>3</v>
      </c>
      <c r="E35" s="1">
        <v>0.1</v>
      </c>
      <c r="F35" s="1"/>
      <c r="G35" s="1"/>
      <c r="H35" s="1"/>
      <c r="K35" s="1">
        <v>3000000</v>
      </c>
    </row>
    <row r="36" spans="2:11" collapsed="1" x14ac:dyDescent="0.25"/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Biniak</dc:creator>
  <cp:lastModifiedBy>Magdalena Pawlęty</cp:lastModifiedBy>
  <dcterms:created xsi:type="dcterms:W3CDTF">2021-01-28T09:10:30Z</dcterms:created>
  <dcterms:modified xsi:type="dcterms:W3CDTF">2021-02-11T09:16:30Z</dcterms:modified>
</cp:coreProperties>
</file>